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64628968b50166/Desktop/"/>
    </mc:Choice>
  </mc:AlternateContent>
  <xr:revisionPtr revIDLastSave="1" documentId="13_ncr:1_{A4BE6EDB-64D8-B441-A8B3-5C36706C3B41}" xr6:coauthVersionLast="47" xr6:coauthVersionMax="47" xr10:uidLastSave="{7A467D04-462A-4517-8BB4-52D8CAFC0C39}"/>
  <bookViews>
    <workbookView xWindow="-120" yWindow="-120" windowWidth="29040" windowHeight="15720" xr2:uid="{00000000-000D-0000-FFFF-FFFF00000000}"/>
  </bookViews>
  <sheets>
    <sheet name="StaminaLift ROI Calculator" sheetId="1" r:id="rId1"/>
  </sheets>
  <definedNames>
    <definedName name="_xlnm.Print_Area" localSheetId="0">'StaminaLift ROI Calculator'!$B$1:$J$59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I34" i="1"/>
  <c r="I38" i="1" s="1"/>
  <c r="I40" i="1" s="1"/>
  <c r="I42" i="1" s="1"/>
  <c r="I32" i="1"/>
  <c r="E52" i="1" s="1"/>
  <c r="E38" i="1" l="1"/>
  <c r="E40" i="1" s="1"/>
  <c r="E42" i="1" s="1"/>
  <c r="E46" i="1"/>
  <c r="E50" i="1" s="1"/>
  <c r="E54" i="1" s="1"/>
</calcChain>
</file>

<file path=xl/sharedStrings.xml><?xml version="1.0" encoding="utf-8"?>
<sst xmlns="http://schemas.openxmlformats.org/spreadsheetml/2006/main" count="34" uniqueCount="31">
  <si>
    <t>Survey Questions</t>
  </si>
  <si>
    <t>What is the hourly rate of staff who move beds?</t>
  </si>
  <si>
    <t>Survey Results</t>
  </si>
  <si>
    <t>Time beds spend moving each day (hours)</t>
  </si>
  <si>
    <t>TS5000's required</t>
  </si>
  <si>
    <t>TS5000 Financial Benefits</t>
  </si>
  <si>
    <t>Total annual savings</t>
  </si>
  <si>
    <t>Payback period (months)</t>
  </si>
  <si>
    <t>Complete shaded cells</t>
  </si>
  <si>
    <t>Cost to move beds per day</t>
  </si>
  <si>
    <t>Cost to move beds per year</t>
  </si>
  <si>
    <t>Staff Cost savings (annually)</t>
  </si>
  <si>
    <t>Injury Cost Savings (annually)</t>
  </si>
  <si>
    <t>Hours staff move beds per day</t>
  </si>
  <si>
    <t>Labour costs without TS5000 in use</t>
  </si>
  <si>
    <t>Labour costs with TS5000 in use</t>
  </si>
  <si>
    <t>TS5000 (Recommended Retail Price)</t>
  </si>
  <si>
    <t>Industry Averages …</t>
  </si>
  <si>
    <t>TS5000 investment</t>
  </si>
  <si>
    <t>How many beds are in the hospital?</t>
  </si>
  <si>
    <t>How many bed moves are made per day?</t>
  </si>
  <si>
    <t>How long does each move take? (in minutes)</t>
  </si>
  <si>
    <t>How many working days in year for this hospital?</t>
  </si>
  <si>
    <t>What is the total injury cost per year due to bed moves?</t>
  </si>
  <si>
    <t>150 - 250</t>
  </si>
  <si>
    <t>Porters per move without TS5000 in use</t>
  </si>
  <si>
    <t>TS5000 to Bed ratio</t>
  </si>
  <si>
    <t>Date:</t>
  </si>
  <si>
    <t>Account:</t>
  </si>
  <si>
    <t>Porters per move with TS5000 in use (for 75% of moves)</t>
  </si>
  <si>
    <r>
      <rPr>
        <b/>
        <sz val="10"/>
        <color indexed="55"/>
        <rFont val="Calibri"/>
        <family val="2"/>
      </rPr>
      <t>$</t>
    </r>
    <r>
      <rPr>
        <b/>
        <i/>
        <sz val="10"/>
        <color indexed="55"/>
        <rFont val="Calibri"/>
        <family val="2"/>
      </rPr>
      <t>60,000 per injury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</si>
</sst>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  <numFmt numFmtId="166" formatCode="0.000"/>
    <numFmt numFmtId="167" formatCode="_-[$$-C09]* #,##0.00_-;\-[$$-C09]* #,##0.00_-;_-[$$-C09]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0"/>
      <color indexed="55"/>
      <name val="Calibri"/>
      <family val="2"/>
    </font>
    <font>
      <b/>
      <sz val="10"/>
      <color indexed="55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 tint="-0.34998626667073579"/>
      <name val="Calibri"/>
      <family val="2"/>
      <scheme val="minor"/>
    </font>
    <font>
      <sz val="10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B98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4" fillId="0" borderId="0" xfId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4" fillId="0" borderId="7" xfId="1" applyNumberFormat="1" applyFont="1" applyFill="1" applyBorder="1" applyAlignment="1">
      <alignment vertical="center"/>
    </xf>
    <xf numFmtId="1" fontId="4" fillId="0" borderId="8" xfId="1" applyNumberFormat="1" applyFont="1" applyFill="1" applyBorder="1" applyAlignment="1">
      <alignment vertical="center"/>
    </xf>
    <xf numFmtId="1" fontId="4" fillId="0" borderId="7" xfId="1" applyNumberFormat="1" applyFont="1" applyBorder="1" applyAlignment="1">
      <alignment vertical="center"/>
    </xf>
    <xf numFmtId="0" fontId="7" fillId="3" borderId="9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7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center" vertical="center"/>
    </xf>
    <xf numFmtId="165" fontId="4" fillId="0" borderId="2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165" fontId="7" fillId="3" borderId="7" xfId="1" applyNumberFormat="1" applyFont="1" applyFill="1" applyBorder="1" applyAlignment="1" applyProtection="1">
      <alignment vertical="center"/>
    </xf>
    <xf numFmtId="165" fontId="4" fillId="0" borderId="0" xfId="1" applyNumberFormat="1" applyFont="1" applyBorder="1" applyAlignment="1">
      <alignment vertical="center"/>
    </xf>
    <xf numFmtId="165" fontId="7" fillId="3" borderId="9" xfId="1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34066169976273"/>
          <c:y val="0.12159316584514994"/>
          <c:w val="0.57317433160581588"/>
          <c:h val="0.91444506570949657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008B98"/>
              </a:solidFill>
              <a:ln>
                <a:solidFill>
                  <a:schemeClr val="tx1"/>
                </a:solidFill>
              </a:ln>
              <a:effectLst>
                <a:outerShdw blurRad="50800" dist="50800" dir="3600000" algn="ctr" rotWithShape="0">
                  <a:schemeClr val="bg1">
                    <a:lumMod val="8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FE-F142-B352-60059140734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>
                <a:outerShdw blurRad="50800" dist="50800" dir="3600000" algn="ctr" rotWithShape="0">
                  <a:schemeClr val="bg1">
                    <a:lumMod val="8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FE-F142-B352-60059140734C}"/>
              </c:ext>
            </c:extLst>
          </c:dPt>
          <c:cat>
            <c:strLit>
              <c:ptCount val="2"/>
              <c:pt idx="0">
                <c:v>Staff Cost Savings</c:v>
              </c:pt>
              <c:pt idx="1">
                <c:v>Injury Cost Savings</c:v>
              </c:pt>
            </c:strLit>
          </c:cat>
          <c:val>
            <c:numRef>
              <c:f>('StaminaLift ROI Calculator'!$E$46,'StaminaLift ROI Calculator'!$E$48)</c:f>
              <c:numCache>
                <c:formatCode>"$"#,##0.00</c:formatCode>
                <c:ptCount val="2"/>
                <c:pt idx="0">
                  <c:v>634765.625</c:v>
                </c:pt>
                <c:pt idx="1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E-F142-B352-60059140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44931411875401"/>
          <c:y val="9.373687664041995E-2"/>
          <c:w val="0.27712870796810779"/>
          <c:h val="0.289428769320501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1057275</xdr:colOff>
      <xdr:row>41</xdr:row>
      <xdr:rowOff>85725</xdr:rowOff>
    </xdr:from>
    <xdr:to>
      <xdr:col>9</xdr:col>
      <xdr:colOff>133350</xdr:colOff>
      <xdr:row>57</xdr:row>
      <xdr:rowOff>19050</xdr:rowOff>
    </xdr:to>
    <xdr:graphicFrame macro="">
      <xdr:nvGraphicFramePr>
        <xdr:cNvPr id="1131" name="Chart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1</xdr:row>
      <xdr:rowOff>123825</xdr:rowOff>
    </xdr:from>
    <xdr:to>
      <xdr:col>5</xdr:col>
      <xdr:colOff>171450</xdr:colOff>
      <xdr:row>1</xdr:row>
      <xdr:rowOff>447675</xdr:rowOff>
    </xdr:to>
    <xdr:pic>
      <xdr:nvPicPr>
        <xdr:cNvPr id="1132" name="Picture 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3276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485775</xdr:rowOff>
    </xdr:from>
    <xdr:to>
      <xdr:col>4</xdr:col>
      <xdr:colOff>1133475</xdr:colOff>
      <xdr:row>3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9140" y="646967"/>
          <a:ext cx="2823797" cy="312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 b="1">
              <a:solidFill>
                <a:schemeClr val="bg1"/>
              </a:solidFill>
            </a:rPr>
            <a:t>TS5000 - Return on Investment</a:t>
          </a:r>
          <a:r>
            <a:rPr lang="en-AU" sz="1200" b="1" baseline="0">
              <a:solidFill>
                <a:schemeClr val="bg1"/>
              </a:solidFill>
            </a:rPr>
            <a:t> Calculator</a:t>
          </a:r>
          <a:endParaRPr lang="en-AU" sz="12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O58"/>
  <sheetViews>
    <sheetView showGridLines="0" showRowColHeaders="0" tabSelected="1" topLeftCell="C1" zoomScale="130" zoomScaleNormal="130" workbookViewId="0">
      <selection activeCell="I29" sqref="I29"/>
    </sheetView>
  </sheetViews>
  <sheetFormatPr defaultColWidth="9.140625" defaultRowHeight="12.75" x14ac:dyDescent="0.25"/>
  <cols>
    <col min="1" max="2" width="3.28515625" style="1" customWidth="1"/>
    <col min="3" max="3" width="22.42578125" style="1" customWidth="1"/>
    <col min="4" max="4" width="3" style="1" customWidth="1"/>
    <col min="5" max="5" width="22.42578125" style="1" customWidth="1"/>
    <col min="6" max="6" width="3.42578125" style="1" customWidth="1"/>
    <col min="7" max="7" width="22.42578125" style="1" customWidth="1"/>
    <col min="8" max="8" width="3.28515625" style="1" customWidth="1"/>
    <col min="9" max="9" width="22.42578125" style="1" customWidth="1"/>
    <col min="10" max="10" width="3.42578125" style="1" customWidth="1"/>
    <col min="11" max="11" width="25.140625" style="1" customWidth="1"/>
    <col min="12" max="12" width="12" style="1" bestFit="1" customWidth="1"/>
    <col min="13" max="13" width="9.140625" style="1"/>
    <col min="14" max="14" width="28.28515625" style="1" bestFit="1" customWidth="1"/>
    <col min="15" max="16384" width="9.140625" style="1"/>
  </cols>
  <sheetData>
    <row r="2" spans="3:9" ht="50.25" customHeight="1" x14ac:dyDescent="0.25">
      <c r="C2" s="9"/>
      <c r="D2" s="9"/>
      <c r="E2" s="9"/>
      <c r="F2" s="9"/>
      <c r="G2" s="9"/>
      <c r="H2" s="9"/>
      <c r="I2" s="9"/>
    </row>
    <row r="3" spans="3:9" x14ac:dyDescent="0.25">
      <c r="C3" s="9"/>
      <c r="D3" s="9"/>
      <c r="E3" s="9"/>
      <c r="F3" s="9"/>
      <c r="G3" s="9"/>
      <c r="H3" s="9"/>
      <c r="I3" s="9"/>
    </row>
    <row r="4" spans="3:9" ht="3.75" customHeight="1" x14ac:dyDescent="0.25"/>
    <row r="5" spans="3:9" x14ac:dyDescent="0.25">
      <c r="F5" s="30" t="s">
        <v>28</v>
      </c>
      <c r="G5" s="41"/>
      <c r="H5" s="42"/>
      <c r="I5" s="43"/>
    </row>
    <row r="6" spans="3:9" ht="3.75" customHeight="1" x14ac:dyDescent="0.25">
      <c r="F6" s="30"/>
    </row>
    <row r="7" spans="3:9" x14ac:dyDescent="0.25">
      <c r="F7" s="30" t="s">
        <v>27</v>
      </c>
      <c r="G7" s="41"/>
      <c r="H7" s="42"/>
      <c r="I7" s="43"/>
    </row>
    <row r="9" spans="3:9" ht="19.5" customHeight="1" x14ac:dyDescent="0.25">
      <c r="C9" s="2" t="s">
        <v>0</v>
      </c>
      <c r="D9" s="2"/>
      <c r="E9" s="2"/>
      <c r="F9" s="2"/>
      <c r="G9" s="14" t="s">
        <v>17</v>
      </c>
      <c r="H9" s="2"/>
      <c r="I9" s="14" t="s">
        <v>8</v>
      </c>
    </row>
    <row r="10" spans="3:9" ht="5.25" customHeight="1" x14ac:dyDescent="0.25"/>
    <row r="11" spans="3:9" ht="19.5" customHeight="1" x14ac:dyDescent="0.25">
      <c r="C11" s="1" t="s">
        <v>19</v>
      </c>
      <c r="G11" s="14">
        <v>300</v>
      </c>
      <c r="I11" s="18">
        <v>300</v>
      </c>
    </row>
    <row r="12" spans="3:9" ht="5.25" customHeight="1" x14ac:dyDescent="0.25">
      <c r="G12" s="14"/>
    </row>
    <row r="13" spans="3:9" ht="19.5" customHeight="1" x14ac:dyDescent="0.25">
      <c r="C13" s="1" t="s">
        <v>20</v>
      </c>
      <c r="G13" s="14" t="s">
        <v>24</v>
      </c>
      <c r="I13" s="18">
        <v>250</v>
      </c>
    </row>
    <row r="14" spans="3:9" ht="5.25" customHeight="1" x14ac:dyDescent="0.25">
      <c r="G14" s="14"/>
    </row>
    <row r="15" spans="3:9" ht="19.5" customHeight="1" x14ac:dyDescent="0.25">
      <c r="C15" s="1" t="s">
        <v>21</v>
      </c>
      <c r="G15" s="14">
        <v>25</v>
      </c>
      <c r="I15" s="18">
        <v>25</v>
      </c>
    </row>
    <row r="16" spans="3:9" ht="5.25" customHeight="1" x14ac:dyDescent="0.25">
      <c r="G16" s="14"/>
    </row>
    <row r="17" spans="3:9" ht="19.5" customHeight="1" x14ac:dyDescent="0.25">
      <c r="C17" s="1" t="s">
        <v>25</v>
      </c>
      <c r="G17" s="29">
        <v>2</v>
      </c>
      <c r="I17" s="18">
        <v>2</v>
      </c>
    </row>
    <row r="18" spans="3:9" ht="5.25" customHeight="1" x14ac:dyDescent="0.25">
      <c r="G18" s="14"/>
    </row>
    <row r="19" spans="3:9" ht="19.5" customHeight="1" x14ac:dyDescent="0.25">
      <c r="C19" s="1" t="s">
        <v>29</v>
      </c>
      <c r="G19" s="29">
        <v>1</v>
      </c>
      <c r="I19" s="18">
        <v>1</v>
      </c>
    </row>
    <row r="20" spans="3:9" ht="5.25" customHeight="1" x14ac:dyDescent="0.25">
      <c r="G20" s="14"/>
      <c r="I20" s="3"/>
    </row>
    <row r="21" spans="3:9" ht="19.5" customHeight="1" x14ac:dyDescent="0.25">
      <c r="C21" s="1" t="s">
        <v>22</v>
      </c>
      <c r="G21" s="14">
        <v>365</v>
      </c>
      <c r="I21" s="18">
        <v>325</v>
      </c>
    </row>
    <row r="22" spans="3:9" ht="5.25" customHeight="1" x14ac:dyDescent="0.25">
      <c r="G22" s="14"/>
    </row>
    <row r="23" spans="3:9" ht="19.5" customHeight="1" x14ac:dyDescent="0.25">
      <c r="C23" s="1" t="s">
        <v>1</v>
      </c>
      <c r="G23" s="33">
        <v>25</v>
      </c>
      <c r="I23" s="40">
        <v>25</v>
      </c>
    </row>
    <row r="24" spans="3:9" ht="5.25" customHeight="1" x14ac:dyDescent="0.25">
      <c r="G24" s="14"/>
      <c r="I24" s="3"/>
    </row>
    <row r="25" spans="3:9" ht="19.5" customHeight="1" x14ac:dyDescent="0.25">
      <c r="C25" s="1" t="s">
        <v>26</v>
      </c>
      <c r="G25" s="14">
        <v>25</v>
      </c>
      <c r="I25" s="18">
        <v>25</v>
      </c>
    </row>
    <row r="26" spans="3:9" ht="5.25" customHeight="1" x14ac:dyDescent="0.25">
      <c r="G26" s="14"/>
    </row>
    <row r="27" spans="3:9" ht="19.5" customHeight="1" x14ac:dyDescent="0.25">
      <c r="C27" s="1" t="s">
        <v>23</v>
      </c>
      <c r="G27" s="31" t="s">
        <v>30</v>
      </c>
      <c r="I27" s="40">
        <v>120000</v>
      </c>
    </row>
    <row r="28" spans="3:9" ht="5.25" customHeight="1" x14ac:dyDescent="0.25">
      <c r="G28" s="14"/>
    </row>
    <row r="29" spans="3:9" ht="19.5" customHeight="1" x14ac:dyDescent="0.25">
      <c r="C29" s="1" t="s">
        <v>16</v>
      </c>
      <c r="G29" s="32"/>
      <c r="I29" s="40">
        <v>27100</v>
      </c>
    </row>
    <row r="31" spans="3:9" ht="19.5" customHeight="1" x14ac:dyDescent="0.25">
      <c r="C31" s="2" t="s">
        <v>2</v>
      </c>
      <c r="D31" s="2"/>
      <c r="E31" s="2"/>
      <c r="F31" s="2"/>
      <c r="G31" s="2"/>
      <c r="H31" s="2"/>
      <c r="I31" s="3"/>
    </row>
    <row r="32" spans="3:9" ht="19.5" customHeight="1" x14ac:dyDescent="0.25">
      <c r="C32" s="10" t="s">
        <v>4</v>
      </c>
      <c r="D32" s="11"/>
      <c r="E32" s="11"/>
      <c r="F32" s="11"/>
      <c r="G32" s="11"/>
      <c r="H32" s="11"/>
      <c r="I32" s="15">
        <f>ROUNDUP(I11/I25,0)</f>
        <v>12</v>
      </c>
    </row>
    <row r="33" spans="3:15" ht="5.25" customHeight="1" x14ac:dyDescent="0.25">
      <c r="C33" s="5"/>
      <c r="I33" s="6"/>
    </row>
    <row r="34" spans="3:15" ht="19.5" customHeight="1" x14ac:dyDescent="0.25">
      <c r="C34" s="7" t="s">
        <v>3</v>
      </c>
      <c r="D34" s="8"/>
      <c r="E34" s="8"/>
      <c r="F34" s="8"/>
      <c r="G34" s="8"/>
      <c r="H34" s="8"/>
      <c r="I34" s="16">
        <f>(I13*I15)/60</f>
        <v>104.16666666666667</v>
      </c>
    </row>
    <row r="37" spans="3:15" ht="19.5" customHeight="1" x14ac:dyDescent="0.25">
      <c r="C37" s="2" t="s">
        <v>15</v>
      </c>
      <c r="D37" s="2"/>
      <c r="E37" s="2"/>
      <c r="F37" s="2"/>
      <c r="G37" s="2" t="s">
        <v>14</v>
      </c>
      <c r="H37" s="2"/>
      <c r="I37" s="13"/>
    </row>
    <row r="38" spans="3:15" ht="19.5" customHeight="1" x14ac:dyDescent="0.25">
      <c r="C38" s="10" t="s">
        <v>13</v>
      </c>
      <c r="D38" s="11"/>
      <c r="E38" s="12">
        <f>((0.75*I19)+(0.25*I17))*I34</f>
        <v>130.20833333333334</v>
      </c>
      <c r="G38" s="10" t="s">
        <v>13</v>
      </c>
      <c r="H38" s="11"/>
      <c r="I38" s="17">
        <f>I17*I34</f>
        <v>208.33333333333334</v>
      </c>
    </row>
    <row r="39" spans="3:15" ht="5.25" customHeight="1" x14ac:dyDescent="0.25">
      <c r="C39" s="5"/>
      <c r="E39" s="6"/>
      <c r="G39" s="5"/>
      <c r="I39" s="6"/>
    </row>
    <row r="40" spans="3:15" ht="19.5" customHeight="1" x14ac:dyDescent="0.25">
      <c r="C40" s="5" t="s">
        <v>9</v>
      </c>
      <c r="E40" s="34">
        <f>E38*I23</f>
        <v>3255.2083333333335</v>
      </c>
      <c r="G40" s="5" t="s">
        <v>9</v>
      </c>
      <c r="I40" s="34">
        <f>I38*I23</f>
        <v>5208.3333333333339</v>
      </c>
    </row>
    <row r="41" spans="3:15" ht="5.25" customHeight="1" x14ac:dyDescent="0.25">
      <c r="C41" s="5"/>
      <c r="E41" s="34"/>
      <c r="G41" s="5"/>
      <c r="I41" s="36"/>
    </row>
    <row r="42" spans="3:15" ht="19.5" customHeight="1" x14ac:dyDescent="0.25">
      <c r="C42" s="7" t="s">
        <v>10</v>
      </c>
      <c r="D42" s="8"/>
      <c r="E42" s="35">
        <f>E40*I21</f>
        <v>1057942.7083333335</v>
      </c>
      <c r="G42" s="7" t="s">
        <v>10</v>
      </c>
      <c r="H42" s="8"/>
      <c r="I42" s="35">
        <f>I40*I21</f>
        <v>1692708.3333333335</v>
      </c>
    </row>
    <row r="43" spans="3:15" x14ac:dyDescent="0.25">
      <c r="O43" s="27"/>
    </row>
    <row r="45" spans="3:15" ht="19.5" customHeight="1" x14ac:dyDescent="0.25">
      <c r="C45" s="2" t="s">
        <v>5</v>
      </c>
      <c r="D45" s="2"/>
      <c r="E45" s="2"/>
      <c r="F45" s="2"/>
      <c r="G45" s="2"/>
      <c r="H45" s="2"/>
      <c r="I45" s="3"/>
    </row>
    <row r="46" spans="3:15" ht="19.5" customHeight="1" x14ac:dyDescent="0.25">
      <c r="C46" s="10" t="s">
        <v>11</v>
      </c>
      <c r="D46" s="11"/>
      <c r="E46" s="37">
        <f>I42-E42</f>
        <v>634765.625</v>
      </c>
      <c r="I46" s="4"/>
    </row>
    <row r="47" spans="3:15" ht="5.25" customHeight="1" x14ac:dyDescent="0.25">
      <c r="C47" s="5"/>
      <c r="E47" s="34"/>
    </row>
    <row r="48" spans="3:15" ht="19.5" customHeight="1" x14ac:dyDescent="0.25">
      <c r="C48" s="5" t="s">
        <v>12</v>
      </c>
      <c r="E48" s="34">
        <f>I27</f>
        <v>120000</v>
      </c>
      <c r="I48" s="4"/>
    </row>
    <row r="49" spans="3:14" ht="5.25" customHeight="1" x14ac:dyDescent="0.25">
      <c r="C49" s="5"/>
      <c r="E49" s="34"/>
    </row>
    <row r="50" spans="3:14" ht="19.5" customHeight="1" x14ac:dyDescent="0.25">
      <c r="C50" s="7" t="s">
        <v>6</v>
      </c>
      <c r="D50" s="8"/>
      <c r="E50" s="35">
        <f>E46+E48</f>
        <v>754765.625</v>
      </c>
      <c r="I50" s="4"/>
    </row>
    <row r="51" spans="3:14" ht="5.25" customHeight="1" x14ac:dyDescent="0.25">
      <c r="E51" s="39"/>
    </row>
    <row r="52" spans="3:14" ht="19.5" customHeight="1" x14ac:dyDescent="0.25">
      <c r="C52" s="22" t="s">
        <v>18</v>
      </c>
      <c r="D52" s="23"/>
      <c r="E52" s="38">
        <f>I32*I29</f>
        <v>325200</v>
      </c>
      <c r="I52" s="4"/>
    </row>
    <row r="53" spans="3:14" ht="5.25" customHeight="1" x14ac:dyDescent="0.25">
      <c r="C53" s="19"/>
      <c r="D53" s="20"/>
      <c r="E53" s="21"/>
      <c r="I53" s="6"/>
    </row>
    <row r="54" spans="3:14" ht="19.5" customHeight="1" x14ac:dyDescent="0.25">
      <c r="C54" s="24" t="s">
        <v>7</v>
      </c>
      <c r="D54" s="25"/>
      <c r="E54" s="26">
        <f>ROUNDUP((E52/E50)*12,0)</f>
        <v>6</v>
      </c>
      <c r="I54" s="4"/>
    </row>
    <row r="55" spans="3:14" x14ac:dyDescent="0.25">
      <c r="K55" s="2"/>
      <c r="N55" s="2"/>
    </row>
    <row r="58" spans="3:14" x14ac:dyDescent="0.25">
      <c r="I58" s="28">
        <v>3</v>
      </c>
    </row>
  </sheetData>
  <sheetProtection algorithmName="SHA-512" hashValue="3WUWvmx8YwCt8mRzb7UUdlk8cKav5ogbxM+xiA7J+Za7uETbKcjsM91Kh9ranI9xVsSeRFsQf0RI9+ZXYUOQdA==" saltValue="fJcyYRRhVc4AdJr/vR+qUQ==" spinCount="100000" sheet="1" selectLockedCells="1"/>
  <mergeCells count="2">
    <mergeCell ref="G5:I5"/>
    <mergeCell ref="G7:I7"/>
  </mergeCells>
  <pageMargins left="0.23622047244094491" right="0.23622047244094491" top="0.74803149606299213" bottom="0.74803149606299213" header="0.31496062992125984" footer="0.31496062992125984"/>
  <pageSetup paperSize="9" scale="93" orientation="portrait" r:id="rId1"/>
  <colBreaks count="2" manualBreakCount="2">
    <brk id="10" max="1048575" man="1"/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01ABE4DDF1848B3F0343C5DB1AA8D" ma:contentTypeVersion="13" ma:contentTypeDescription="Create a new document." ma:contentTypeScope="" ma:versionID="b213ac8b53d64d49589106f140414237">
  <xsd:schema xmlns:xsd="http://www.w3.org/2001/XMLSchema" xmlns:xs="http://www.w3.org/2001/XMLSchema" xmlns:p="http://schemas.microsoft.com/office/2006/metadata/properties" xmlns:ns2="a823639b-ca53-4fb3-9125-eafb3ca37037" xmlns:ns3="1d09649e-e09c-44ef-b3bb-6d5a8da61cda" targetNamespace="http://schemas.microsoft.com/office/2006/metadata/properties" ma:root="true" ma:fieldsID="1def5525128295596be2b6d6823088f3" ns2:_="" ns3:_="">
    <xsd:import namespace="a823639b-ca53-4fb3-9125-eafb3ca37037"/>
    <xsd:import namespace="1d09649e-e09c-44ef-b3bb-6d5a8da61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639b-ca53-4fb3-9125-eafb3ca37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9649e-e09c-44ef-b3bb-6d5a8da61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A724D-41A7-4B70-A5CE-5C2724EC8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3639b-ca53-4fb3-9125-eafb3ca37037"/>
    <ds:schemaRef ds:uri="1d09649e-e09c-44ef-b3bb-6d5a8da61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B33A91-C717-4C33-87FA-4E403000D2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7964AF-ED19-41BA-876B-63B407EB5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StaminaLift ROI Calculator</vt:lpstr>
      <vt:lpstr>'StaminaLift ROI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Nicolas Ritter</cp:lastModifiedBy>
  <cp:lastPrinted>2013-07-23T11:18:21Z</cp:lastPrinted>
  <dcterms:created xsi:type="dcterms:W3CDTF">2013-07-18T05:29:38Z</dcterms:created>
  <dcterms:modified xsi:type="dcterms:W3CDTF">2024-12-15T22:29:42Z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0x010100BB601ABE4DDF1848B3F0343C5DB1AA8D</vt:lpwstr>
  </property>
</Properties>
</file>